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0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<sst xmlns="http://schemas.openxmlformats.org/spreadsheetml/2006/main" count="4315" uniqueCount="1003">
  <si>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</si>
  <si>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</si>
  <si>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</si>
  <si>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</si>
  <si>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</si>
  <si>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</si>
  <si>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</si>
  <si>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</si>
  <si>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</si>
  <si>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</si>
  <si>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</si>
  <si>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</si>
  <si>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</si>
  <si>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</si>
  <si>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</si>
  <si>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</si>
  <si>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</si>
  <si>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</si>
  <si>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</si>
  <si>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</si>
  <si>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</si>
  <si>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</si>
  <si>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</si>
  <si>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</si>
  <si>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</si>
  <si>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</si>
  <si>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</si>
  <si>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</si>
  <si>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</si>
  <si>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</si>
  <si>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</si>
  <si>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</si>
  <si>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</si>
  <si>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</si>
  <si>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</si>
  <si>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</si>
  <si>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</si>
  <si>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</si>
  <si>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</si>
  <si>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</si>
  <si>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</si>
  <si>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</si>
  <si>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</si>
  <si>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</si>
  <si>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</si>
  <si>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</si>
  <si>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</si>
  <si>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</si>
  <si>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</si>
  <si>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</si>
  <si>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</si>
  <si>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</si>
  <si>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</si>
  <si>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</si>
  <si>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</si>
  <si>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</si>
  <si>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</si>
  <si>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</si>
  <si>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</si>
  <si>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</si>
  <si>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</si>
  <si>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</si>
  <si>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</si>
  <si>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</si>
  <si>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</si>
  <si>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</si>
  <si>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</si>
  <si>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</si>
  <si>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</si>
  <si>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</si>
  <si>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</si>
  <si>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</si>
  <si>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</si>
  <si>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</si>
  <si>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</si>
  <si>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</si>
  <si>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</si>
  <si>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</si>
  <si>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</si>
  <si>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</si>
  <si>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</si>
  <si>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</si>
  <si>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</si>
  <si>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</si>
  <si>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</si>
  <si>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</si>
  <si>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</si>
  <si>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</si>
  <si>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</si>
  <si>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</si>
  <si>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</si>
  <si>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</si>
  <si>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</si>
  <si>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</si>
  <si>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</si>
  <si>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</si>
  <si>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</si>
  <si>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</si>
  <si>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</si>
  <si>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</si>
  <si>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</si>
  <si>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</si>
  <si>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</si>
  <si>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</si>
  <si>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</si>
  <si>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</si>
  <si>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</si>
  <si>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</si>
  <si>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</si>
  <si>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</si>
  <si>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</si>
  <si>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</si>
  <si>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</si>
  <si>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</si>
  <si>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</si>
  <si>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</si>
  <si>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</si>
  <si>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</si>
  <si>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</si>
  <si>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</si>
  <si>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</si>
  <si>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</si>
  <si>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</si>
  <si>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</si>
  <si>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</si>
  <si>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</si>
  <si>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</si>
  <si>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</si>
  <si>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</si>
  <si>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</si>
  <si>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</si>
  <si>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</si>
  <si>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</si>
  <si>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</si>
  <si>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</si>
  <si>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</si>
  <si>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</si>
  <si>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</si>
  <si>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</si>
  <si>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</si>
  <si>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</si>
  <si>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</si>
  <si>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</si>
  <si>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</si>
  <si>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</si>
  <si>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</si>
  <si>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</si>
  <si>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</si>
  <si>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</si>
  <si>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</si>
  <si>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</si>
  <si>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</si>
  <si>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</si>
  <si>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</si>
  <si>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</si>
  <si>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</si>
  <si>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</si>
  <si>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</si>
  <si>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</si>
  <si>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</si>
  <si>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</si>
  <si>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</si>
  <si>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</si>
  <si>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</si>
  <si>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</si>
  <si>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</si>
  <si>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</si>
  <si>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</si>
  <si>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</si>
  <si>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</si>
  <si>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</si>
  <si>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</si>
  <si>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</si>
  <si>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</si>
  <si>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</si>
  <si>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</si>
  <si>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</si>
  <si>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</si>
  <si>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</si>
  <si>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</si>
  <si>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</si>
  <si>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</si>
  <si>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</si>
  <si>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</si>
  <si>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</si>
  <si>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</si>
  <si>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</si>
  <si>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</si>
  <si>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</si>
  <si>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</si>
  <si>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</si>
  <si>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</si>
  <si>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</si>
  <si>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</si>
  <si>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</si>
  <si>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</si>
  <si>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</si>
  <si>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</si>
  <si>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</si>
  <si>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</si>
  <si>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</si>
  <si>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</si>
  <si>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</si>
  <si>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</si>
  <si>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</si>
  <si>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</si>
  <si>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</si>
  <si>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</si>
  <si>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</si>
  <si>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</si>
  <si>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</si>
  <si>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</si>
  <si>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</si>
  <si>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</si>
  <si>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</si>
  <si>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</si>
  <si>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</si>
  <si>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</si>
  <si>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</si>
  <si>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</si>
  <si>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</si>
  <si>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</si>
  <si>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</si>
  <si>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</si>
  <si>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</si>
  <si>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</si>
  <si>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</si>
  <si>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</si>
  <si>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</si>
  <si>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</si>
  <si>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</si>
  <si>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</si>
  <si>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</si>
  <si>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</si>
  <si>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</si>
  <si>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</si>
  <si>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</si>
  <si>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</si>
  <si>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</si>
  <si>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</si>
  <si>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</si>
  <si>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</si>
  <si>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</si>
  <si>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</si>
  <si>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</si>
  <si>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</si>
  <si>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</si>
  <si>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</si>
  <si>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</si>
  <si>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</si>
  <si>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</si>
  <si>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</si>
  <si>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</si>
  <si>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</si>
  <si>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</si>
  <si>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</si>
  <si>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</si>
  <si>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</si>
  <si>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</si>
  <si>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</si>
  <si>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</si>
  <si>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</si>
  <si>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</si>
  <si>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</si>
  <si>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</si>
  <si>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</si>
  <si>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</si>
  <si>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</si>
  <si>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</si>
  <si>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</si>
  <si>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</si>
  <si>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</si>
  <si>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</si>
  <si>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</si>
  <si>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</si>
  <si>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</si>
  <si>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</si>
  <si>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</si>
  <si>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</si>
  <si>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</si>
  <si>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</si>
  <si>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</si>
  <si>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</si>
  <si>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</si>
  <si>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</si>
  <si>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</si>
  <si>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</si>
  <si>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</si>
  <si>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</si>
  <si>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</si>
  <si>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</si>
  <si>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</si>
  <si>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</si>
  <si>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</si>
  <si>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</si>
  <si>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</si>
  <si>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</si>
  <si>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</si>
  <si>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</si>
  <si>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</si>
  <si>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</si>
  <si>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</si>
  <si>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</si>
  <si>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</si>
  <si>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</si>
  <si>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</si>
  <si>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</si>
  <si>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</si>
  <si>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</si>
  <si>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</si>
  <si>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</si>
  <si>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</si>
  <si>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</si>
  <si>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</si>
  <si>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</si>
  <si>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</si>
  <si>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</si>
  <si>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</si>
  <si>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</si>
  <si>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</si>
  <si>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</si>
  <si>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</si>
  <si>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</si>
  <si>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</si>
  <si>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</si>
  <si>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</si>
  <si>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</si>
  <si>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</si>
  <si>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</si>
  <si>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</si>
  <si>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</si>
  <si>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</si>
  <si>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</si>
  <si>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</si>
  <si>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</si>
  <si>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</si>
  <si>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</si>
  <si>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</si>
  <si>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</si>
  <si>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</si>
  <si>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</si>
  <si>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</si>
  <si>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</si>
  <si>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</si>
  <si>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</si>
  <si>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</si>
  <si>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</si>
  <si>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</si>
  <si>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</si>
  <si>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</si>
  <si>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</si>
  <si>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</si>
  <si>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</si>
  <si>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</si>
  <si>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</si>
  <si>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</si>
  <si>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</si>
  <si>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</si>
  <si>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</si>
  <si>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</si>
  <si>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</si>
  <si>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</si>
  <si>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</si>
  <si>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</si>
  <si>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</si>
  <si>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</si>
  <si>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</si>
  <si>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</si>
  <si>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</si>
  <si>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</si>
  <si>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</si>
  <si>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</si>
  <si>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</si>
  <si>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</si>
  <si>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</si>
  <si>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</si>
  <si>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</si>
  <si>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</si>
  <si>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</si>
  <si>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</si>
  <si>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</si>
  <si>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</si>
  <si>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</si>
  <si>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</si>
  <si>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</si>
  <si>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</si>
  <si>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</si>
  <si>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</si>
  <si>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</si>
  <si>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</si>
  <si>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</si>
  <si>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</si>
  <si>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</si>
  <si>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</si>
  <si>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</si>
  <si>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</si>
  <si>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</si>
  <si>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</si>
  <si>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</si>
  <si>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</si>
  <si>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</si>
  <si>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</si>
  <si>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</si>
  <si>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</si>
  <si>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</si>
  <si>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</si>
  <si>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</si>
  <si>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</si>
  <si>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</si>
  <si>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</si>
  <si>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</si>
  <si>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</si>
  <si>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</si>
  <si>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</si>
  <si>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</si>
  <si>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</si>
  <si>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</si>
  <si>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</si>
  <si>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</si>
  <si>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</si>
  <si>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</si>
  <si>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</si>
  <si>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</si>
  <si>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</si>
  <si>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</si>
  <si>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</si>
  <si>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</si>
  <si>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</si>
  <si>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</si>
  <si>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</si>
  <si>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</si>
  <si>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</si>
  <si>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</si>
  <si>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</si>
  <si>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</si>
  <si>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</si>
  <si>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</si>
  <si>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</si>
  <si>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</si>
  <si>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</si>
  <si>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</si>
  <si>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</si>
  <si>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</si>
  <si>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</si>
  <si>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</si>
  <si>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</si>
  <si>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</si>
  <si>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</si>
  <si>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</si>
  <si>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</si>
  <si>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</si>
  <si>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</si>
  <si>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</si>
  <si>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</si>
  <si>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</si>
  <si>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</si>
  <si>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</si>
  <si>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</si>
  <si>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</si>
  <si>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</si>
  <si>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</si>
  <si>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</si>
  <si>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</si>
  <si>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</si>
  <si>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</si>
  <si>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</si>
  <si>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</si>
  <si>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</si>
  <si>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</si>
  <si>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</si>
  <si>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</si>
  <si>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</si>
  <si>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</si>
  <si>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</si>
  <si>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</si>
  <si>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</si>
  <si>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</si>
  <si>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</si>
  <si>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</si>
  <si>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</si>
  <si>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</si>
  <si>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</si>
  <si>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</si>
  <si>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</si>
  <si>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</si>
  <si>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</si>
  <si>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</si>
  <si>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</si>
  <si>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</si>
  <si>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</si>
  <si>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</si>
  <si>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</si>
  <si>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</si>
  <si>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</si>
  <si>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</si>
  <si>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</si>
  <si>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</si>
  <si>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</si>
  <si>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</si>
  <si>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</si>
  <si>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</si>
  <si>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</si>
  <si>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</si>
  <si>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</si>
  <si>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</si>
  <si>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</si>
  <si>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</si>
  <si>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</si>
  <si>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</si>
  <si>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</si>
  <si>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</si>
  <si>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</si>
  <si>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</si>
  <si>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</si>
  <si>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</si>
  <si>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</si>
  <si>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</si>
  <si>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</si>
  <si>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</si>
  <si>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</si>
  <si>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</si>
  <si>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</si>
  <si>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</si>
  <si>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</si>
  <si>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</si>
  <si>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</si>
  <si>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</si>
  <si>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</si>
  <si>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</si>
  <si>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</si>
  <si>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</si>
  <si>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</si>
  <si>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</si>
  <si>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</si>
  <si>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</si>
  <si>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</si>
  <si>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</si>
  <si>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</si>
  <si>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</si>
  <si>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</si>
  <si>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</si>
  <si>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</si>
  <si>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</si>
  <si>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</si>
  <si>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</si>
  <si>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</si>
  <si>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</si>
  <si>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</si>
  <si>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</si>
  <si>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</si>
  <si>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</si>
  <si>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</si>
  <si>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</si>
  <si>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</si>
  <si>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</si>
  <si>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</si>
  <si>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</si>
  <si>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</si>
  <si>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</si>
  <si>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</si>
  <si>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</si>
  <si>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</si>
  <si>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</si>
  <si>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</si>
  <si>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</si>
  <si>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</si>
  <si>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</si>
  <si>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</si>
  <si>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</si>
  <si>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</si>
  <si>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</si>
  <si>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</si>
  <si>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</si>
  <si>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</si>
  <si>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</si>
  <si>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</si>
  <si>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</si>
  <si>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</si>
  <si>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</si>
  <si>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</si>
  <si>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</si>
  <si>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</si>
  <si>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</si>
  <si>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</si>
  <si>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</si>
  <si>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</si>
  <si>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</si>
  <si>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</si>
  <si>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</si>
  <si>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</si>
  <si>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</si>
  <si>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</si>
  <si>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</si>
  <si>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</si>
  <si>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</si>
  <si>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</si>
  <si>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</si>
  <si>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</si>
  <si>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</si>
  <si>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</si>
  <si>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</si>
  <si>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</si>
  <si>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</si>
  <si>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</si>
  <si>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</si>
  <si>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</si>
  <si>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</si>
  <si>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</si>
  <si>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</si>
  <si>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</si>
  <si>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</si>
  <si>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</si>
  <si>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</si>
  <si>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</si>
  <si>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</si>
  <si>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</si>
  <si>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</si>
  <si>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</si>
  <si>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</si>
  <si>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</si>
  <si>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</si>
  <si>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</si>
  <si>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</si>
  <si>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</si>
  <si>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</si>
  <si>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</si>
  <si>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</si>
  <si>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</si>
  <si>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</si>
  <si>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</si>
  <si>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</si>
  <si>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</si>
  <si>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</si>
  <si>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</si>
  <si>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</si>
  <si>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</si>
  <si>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</si>
  <si>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</si>
  <si>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</si>
  <si>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</si>
  <si>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</si>
  <si>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</si>
  <si>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</si>
  <si>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</si>
  <si>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</si>
  <si>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</si>
  <si>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</si>
  <si>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</si>
  <si>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</si>
  <si>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</si>
  <si>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</si>
  <si>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</si>
  <si>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</si>
  <si>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</si>
  <si>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</si>
  <si>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</si>
  <si>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</si>
  <si>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</si>
  <si>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</si>
  <si>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</si>
  <si>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</si>
  <si>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</si>
  <si>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</si>
  <si>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</si>
  <si>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</si>
  <si>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</si>
  <si>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</si>
  <si>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</si>
  <si>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</si>
  <si>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</si>
  <si>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</si>
  <si>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</si>
  <si>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</si>
  <si>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</si>
  <si>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</si>
  <si>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</si>
  <si>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</si>
  <si>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</si>
  <si>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</si>
  <si>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</si>
  <si>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</si>
  <si>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</si>
  <si>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</si>
  <si>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</si>
  <si>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</si>
  <si>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</si>
  <si>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</si>
  <si>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</si>
  <si>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</si>
  <si>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</si>
  <si>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</si>
  <si>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</si>
  <si>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</si>
  <si>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</si>
  <si>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</si>
  <si>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</si>
  <si>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</si>
  <si>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</si>
  <si>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</si>
  <si>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</si>
  <si>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</si>
  <si>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</si>
  <si>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</si>
  <si>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</si>
  <si>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</si>
  <si>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</si>
  <si>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</si>
  <si>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</si>
  <si>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</si>
  <si>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</si>
  <si>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</si>
  <si>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</si>
  <si>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</si>
  <si>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</si>
  <si>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</si>
  <si>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</si>
  <si>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</si>
  <si>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</si>
  <si>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</si>
  <si>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</si>
  <si>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</si>
  <si>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</si>
  <si>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</si>
  <si>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</si>
  <si>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</si>
  <si>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</si>
  <si>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</si>
  <si>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</si>
  <si>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</si>
  <si>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</si>
  <si>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</si>
  <si>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</si>
  <si>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</si>
  <si>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</si>
  <si>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</si>
  <si>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</si>
  <si>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</si>
  <si>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</si>
  <si>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</si>
  <si>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</si>
  <si>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</si>
  <si>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</si>
  <si>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</si>
  <si>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</si>
  <si>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</si>
  <si>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</si>
  <si>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</si>
  <si>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</si>
  <si>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</si>
  <si>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</si>
  <si>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</si>
  <si>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</si>
  <si>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</si>
  <si>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</si>
  <si>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</si>
  <si>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</si>
  <si>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</si>
  <si>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</si>
  <si>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</si>
  <si>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</si>
  <si>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</si>
  <si>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</si>
  <si>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</si>
  <si>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</si>
  <si>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</si>
  <si>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</si>
  <si>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</si>
  <si>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</si>
  <si>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</si>
  <si>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</si>
  <si>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</si>
  <si>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</si>
  <si>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</si>
  <si>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</si>
  <si>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</si>
  <si>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</si>
  <si>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</si>
  <si>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</si>
  <si>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</si>
  <si>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</si>
  <si>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</si>
  <si>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</si>
  <si>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</si>
  <si>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</si>
  <si>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</si>
  <si>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</si>
  <si>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</si>
  <si>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</si>
  <si>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</si>
  <si>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</si>
  <si>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</si>
  <si>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</si>
  <si>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</si>
  <si>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</si>
  <si>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</si>
  <si>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</si>
  <si>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</si>
  <si>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</si>
  <si>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</si>
  <si>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</si>
  <si>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</si>
  <si>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</si>
  <si>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</si>
  <si>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</si>
  <si>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</si>
  <si>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</si>
  <si>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</si>
  <si>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</si>
  <si>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</si>
  <si>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</si>
  <si>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</si>
  <si>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</si>
  <si>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</si>
  <si>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</si>
  <si>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</si>
  <si>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</si>
  <si>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</si>
  <si>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</si>
  <si>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</si>
  <si>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</si>
  <si>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</si>
  <si>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</si>
  <si>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</si>
  <si>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</si>
  <si>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</si>
  <si>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</si>
  <si>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</si>
  <si>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</si>
  <si>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</si>
  <si>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</si>
  <si>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</si>
  <si>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</si>
  <si>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</si>
  <si>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</si>
  <si>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</si>
  <si>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</si>
  <si>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</si>
  <si>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</si>
  <si>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</si>
  <si>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</si>
  <si>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</si>
  <si>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</si>
  <si>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</si>
  <si>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</si>
  <si>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</si>
  <si>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</si>
  <si>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</si>
  <si>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</si>
  <si>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</si>
  <si>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</si>
  <si>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</si>
  <si>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</si>
  <si>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</si>
  <si>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</si>
  <si>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</si>
  <si>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</si>
  <si>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</si>
  <si>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</si>
  <si>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</si>
  <si>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</si>
  <si>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</si>
  <si>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</si>
  <si>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</si>
  <si>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</si>
  <si>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</si>
  <si>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</si>
  <si>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</si>
  <si>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</si>
  <si>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</si>
  <si>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</si>
  <si>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</si>
  <si>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</si>
  <si>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</si>
  <si>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</si>
  <si>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</si>
  <si>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</si>
  <si>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</si>
  <si>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</si>
  <si>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</si>
  <si>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</si>
  <si>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</si>
  <si>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</si>
  <si>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</si>
  <si>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</si>
  <si>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</si>
  <si>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</si>
  <si>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</si>
  <si>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</si>
  <si>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</si>
  <si>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</si>
  <si>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</si>
  <si>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</si>
  <si>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</si>
  <si>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</si>
  <si>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</si>
  <si>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</si>
  <si>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</si>
  <si>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</si>
  <si>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</si>
  <si>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</si>
  <si>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</si>
  <si>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</si>
  <si>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</si>
  <si>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</si>
  <si>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</si>
  <si>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</si>
  <si>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</si>
  <si>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</si>
  <si>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</si>
  <si>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</si>
  <si>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</si>
  <si>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</si>
  <si>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</si>
  <si>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</si>
  <si>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</si>
  <si>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</si>
  <si>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</si>
  <si>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</si>
  <si>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</si>
  <si>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</si>
  <si>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</si>
  <si>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</si>
  <si>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</si>
  <si>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</si>
  <si>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</si>
  <si>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</si>
  <si>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</si>
  <si>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</si>
  <si>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</si>
  <si>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</si>
  <si>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</si>
  <si>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</si>
  <si>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</si>
  <si>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</si>
  <si>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</si>
  <si>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</si>
  <si>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</si>
  <si>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</si>
  <si>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</si>
  <si>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</si>
  <si>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</si>
  <si>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</si>
  <si>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</si>
  <si>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</si>
  <si>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</si>
  <si>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</si>
  <si>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</si>
  <si>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</si>
  <si>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</si>
  <si>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</si>
  <si>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</si>
  <si>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</si>
  <si>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</si>
  <si>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</si>
  <si>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</si>
  <si>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</si>
  <si>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</si>
  <si>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</si>
  <si>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</si>
  <si>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</si>
  <si>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</si>
  <si>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</si>
  <si>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</si>
  <si>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</si>
  <si>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</si>
  <si>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</si>
  <si>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</si>
  <si>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</si>
  <si>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</si>
  <si>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</si>
  <si>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</si>
  <si>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</si>
  <si>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</si>
  <si>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</si>
  <si>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</si>
  <si>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</si>
  <si>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</si>
  <si>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</si>
  <si>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</si>
  <si>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</si>
  <si>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</si>
  <si>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</si>
  <si>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</si>
  <si>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</si>
  <si>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</si>
  <si>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</si>
  <si>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</si>
  <si>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</si>
  <si>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</si>
  <si>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</si>
  <si>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</si>
  <si>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</si>
  <si>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</si>
  <si>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</si>
  <si>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</si>
  <si>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064826125</t>
  </si>
  <si>
    <t>bulsugar2002@dir.bg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</si>
  <si>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</si>
  <si>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</si>
  <si>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</si>
  <si>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</si>
  <si>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</si>
  <si>
    <t>Татяна Стефанова Йорданова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</si>
</sst>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43738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43766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Татяна Стефанова Йорданова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43766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1002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891</v>
      </c>
      <c r="D6" s="674">
        <f aca="true" t="shared" si="0" ref="D6:D15">C6-E6</f>
        <v>0</v>
      </c>
      <c r="E6" s="673">
        <f>'1-Баланс'!G95</f>
        <v>891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-1309</v>
      </c>
      <c r="D7" s="674">
        <f t="shared" si="0"/>
        <v>-2027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-3</v>
      </c>
      <c r="D8" s="674">
        <f t="shared" si="0"/>
        <v>0</v>
      </c>
      <c r="E8" s="673">
        <f>ABS('2-Отчет за доходите'!C44)-ABS('2-Отчет за доходите'!G44)</f>
        <v>-3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-7</v>
      </c>
      <c r="E10" s="673">
        <f>'3-Отчет за паричния поток'!C46</f>
        <v>14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-1309</v>
      </c>
      <c r="D11" s="674">
        <f t="shared" si="0"/>
        <v>0</v>
      </c>
      <c r="E11" s="673">
        <f>'4-Отчет за собствения капитал'!L34</f>
        <v>-1309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0.002291825821237586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-0.0013636363636363637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-0.003367003367003367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0.03753351206434316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0.03753351206434316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0.01876675603217158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0.01876675603217158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0.0011402508551881414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0.001122334455667789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3.527027027027027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-1.680672268907563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2.4691358024691357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891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-8608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2197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-10805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-8611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-1309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1724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17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86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1827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1827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371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105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266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373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373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1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250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250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250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-3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-3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-3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-3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-3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2197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2197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2197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2197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-10707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-95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-95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-10802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-10805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-10805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-1208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-98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-98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-1306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-1309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-1309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-1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-1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-1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1714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1714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383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100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266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123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143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2098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2098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1719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1719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374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15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262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123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139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2094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2094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-5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-5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9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2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4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4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4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A70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-8608</v>
      </c>
      <c r="H28" s="596">
        <f>SUM(H29:H31)</f>
        <v>-8487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2197</v>
      </c>
      <c r="H29" s="196">
        <v>2197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-10805</v>
      </c>
      <c r="H30" s="196">
        <v>-10684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</v>
      </c>
      <c r="H33" s="196">
        <v>-23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-8611</v>
      </c>
      <c r="H34" s="598">
        <f>H28+H32+H33</f>
        <v>-8510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-1309</v>
      </c>
      <c r="H37" s="600">
        <f>H26+H18+H34</f>
        <v>-1208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1724</v>
      </c>
      <c r="H46" s="196">
        <v>1714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17</v>
      </c>
      <c r="H47" s="196">
        <v>17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86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1827</v>
      </c>
      <c r="H50" s="596">
        <f>SUM(H44:H49)</f>
        <v>1731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1827</v>
      </c>
      <c r="H56" s="600">
        <f>H50+H52+H53+H54+H55</f>
        <v>1731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371</v>
      </c>
      <c r="H61" s="596">
        <f>SUM(H62:H68)</f>
        <v>366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105</v>
      </c>
      <c r="H64" s="196">
        <v>100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266</v>
      </c>
      <c r="H68" s="196">
        <v>266</v>
      </c>
    </row>
    <row r="69" spans="1:8" ht="15.75">
      <c r="A69" s="89" t="s">
        <v>210</v>
      </c>
      <c r="B69" s="91" t="s">
        <v>211</v>
      </c>
      <c r="C69" s="197">
        <v>3</v>
      </c>
      <c r="D69" s="196">
        <v>3</v>
      </c>
      <c r="E69" s="201" t="s">
        <v>79</v>
      </c>
      <c r="F69" s="93" t="s">
        <v>216</v>
      </c>
      <c r="G69" s="197">
        <v>2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373</v>
      </c>
      <c r="H71" s="598">
        <f>H59+H60+H61+H69+H70</f>
        <v>367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</v>
      </c>
      <c r="D76" s="598">
        <f>SUM(D68:D75)</f>
        <v>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373</v>
      </c>
      <c r="H79" s="600">
        <f>H71+H73+H75+H77</f>
        <v>367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</v>
      </c>
      <c r="D94" s="602">
        <f>D65+D76+D85+D92+D93</f>
        <v>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891</v>
      </c>
      <c r="D95" s="604">
        <f>D94+D56</f>
        <v>890</v>
      </c>
      <c r="E95" s="229" t="s">
        <v>942</v>
      </c>
      <c r="F95" s="489" t="s">
        <v>268</v>
      </c>
      <c r="G95" s="603">
        <f>G37+G40+G56+G79</f>
        <v>891</v>
      </c>
      <c r="H95" s="604">
        <f>H37+H40+H56+H79</f>
        <v>890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43766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Татяна Стефанова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998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</v>
      </c>
      <c r="D15" s="317">
        <v>2</v>
      </c>
      <c r="E15" s="245" t="s">
        <v>79</v>
      </c>
      <c r="F15" s="240" t="s">
        <v>289</v>
      </c>
      <c r="G15" s="316">
        <v>1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0</v>
      </c>
      <c r="D16" s="317"/>
      <c r="E16" s="236" t="s">
        <v>52</v>
      </c>
      <c r="F16" s="264" t="s">
        <v>292</v>
      </c>
      <c r="G16" s="628">
        <f>SUM(G12:G15)</f>
        <v>1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1</v>
      </c>
      <c r="H31" s="254">
        <f>H16+H18+H27</f>
        <v>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1</v>
      </c>
      <c r="H36" s="268">
        <f>H35-H34+H31</f>
        <v>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4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4</v>
      </c>
      <c r="H45" s="631">
        <f>H42+H36</f>
        <v>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43766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Татяна Стефанова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 t="s">
        <v>999</v>
      </c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4">
      <selection activeCell="C37" sqref="C3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</v>
      </c>
      <c r="D11" s="196">
        <v>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1</v>
      </c>
      <c r="D12" s="196">
        <v>-10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0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</v>
      </c>
      <c r="D21" s="659">
        <f>SUM(D11:D20)</f>
        <v>-7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</v>
      </c>
      <c r="D37" s="196">
        <v>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</v>
      </c>
      <c r="D43" s="661">
        <f>SUM(D35:D42)</f>
        <v>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</v>
      </c>
      <c r="D44" s="307">
        <f>D43+D33+D21</f>
        <v>-2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</v>
      </c>
      <c r="D46" s="311">
        <f>D45+D44</f>
        <v>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43766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Татяна Стефанова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31.5">
      <c r="A59" s="695" t="s">
        <v>1000</v>
      </c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C6" sqref="C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2197</v>
      </c>
      <c r="J13" s="584">
        <f>'1-Баланс'!H30+'1-Баланс'!H33</f>
        <v>-10707</v>
      </c>
      <c r="K13" s="585"/>
      <c r="L13" s="584">
        <f>SUM(C13:K13)</f>
        <v>-1208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-3</v>
      </c>
      <c r="H14" s="168">
        <f t="shared" si="0"/>
        <v>0</v>
      </c>
      <c r="I14" s="168">
        <f t="shared" si="0"/>
        <v>0</v>
      </c>
      <c r="J14" s="168">
        <f t="shared" si="0"/>
        <v>-95</v>
      </c>
      <c r="K14" s="168">
        <f t="shared" si="0"/>
        <v>0</v>
      </c>
      <c r="L14" s="650">
        <f aca="true" t="shared" si="1" ref="L14:L34">SUM(C14:K14)</f>
        <v>-98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>
        <v>-3</v>
      </c>
      <c r="H15" s="316"/>
      <c r="I15" s="316"/>
      <c r="J15" s="316">
        <v>-95</v>
      </c>
      <c r="K15" s="316"/>
      <c r="L15" s="584">
        <f t="shared" si="1"/>
        <v>-98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250</v>
      </c>
      <c r="F17" s="653">
        <f t="shared" si="2"/>
        <v>29</v>
      </c>
      <c r="G17" s="653">
        <f t="shared" si="2"/>
        <v>-3</v>
      </c>
      <c r="H17" s="653">
        <f t="shared" si="2"/>
        <v>6305</v>
      </c>
      <c r="I17" s="653">
        <f t="shared" si="2"/>
        <v>2197</v>
      </c>
      <c r="J17" s="653">
        <f t="shared" si="2"/>
        <v>-10802</v>
      </c>
      <c r="K17" s="653">
        <f t="shared" si="2"/>
        <v>0</v>
      </c>
      <c r="L17" s="584">
        <f t="shared" si="1"/>
        <v>-1306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</v>
      </c>
      <c r="K18" s="585"/>
      <c r="L18" s="584">
        <f t="shared" si="1"/>
        <v>-3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250</v>
      </c>
      <c r="F31" s="653">
        <f t="shared" si="6"/>
        <v>29</v>
      </c>
      <c r="G31" s="653">
        <f t="shared" si="6"/>
        <v>-3</v>
      </c>
      <c r="H31" s="653">
        <f t="shared" si="6"/>
        <v>6305</v>
      </c>
      <c r="I31" s="653">
        <f t="shared" si="6"/>
        <v>2197</v>
      </c>
      <c r="J31" s="653">
        <f t="shared" si="6"/>
        <v>-10805</v>
      </c>
      <c r="K31" s="653">
        <f t="shared" si="6"/>
        <v>0</v>
      </c>
      <c r="L31" s="584">
        <f t="shared" si="1"/>
        <v>-1309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250</v>
      </c>
      <c r="F34" s="587">
        <f t="shared" si="7"/>
        <v>29</v>
      </c>
      <c r="G34" s="587">
        <f t="shared" si="7"/>
        <v>-3</v>
      </c>
      <c r="H34" s="587">
        <f t="shared" si="7"/>
        <v>6305</v>
      </c>
      <c r="I34" s="587">
        <f t="shared" si="7"/>
        <v>2197</v>
      </c>
      <c r="J34" s="587">
        <f t="shared" si="7"/>
        <v>-10805</v>
      </c>
      <c r="K34" s="587">
        <f t="shared" si="7"/>
        <v>0</v>
      </c>
      <c r="L34" s="651">
        <f t="shared" si="1"/>
        <v>-1309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43766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Татяна Стефанова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31.5">
      <c r="A43" s="695" t="s">
        <v>999</v>
      </c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8:E48"/>
    <mergeCell ref="B49:E49"/>
    <mergeCell ref="L8:L10"/>
    <mergeCell ref="D9:D10"/>
    <mergeCell ref="E9:E10"/>
    <mergeCell ref="B44:E44"/>
    <mergeCell ref="B45:E45"/>
    <mergeCell ref="I9:I10"/>
    <mergeCell ref="J9:J10"/>
    <mergeCell ref="K8:K10"/>
    <mergeCell ref="A8:A10"/>
    <mergeCell ref="B8:B10"/>
    <mergeCell ref="C8:C10"/>
    <mergeCell ref="B46:E46"/>
    <mergeCell ref="B47:E47"/>
    <mergeCell ref="B43:E43"/>
    <mergeCell ref="B38:H38"/>
    <mergeCell ref="B40:H40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43766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Татяна Стефанова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 t="s">
        <v>999</v>
      </c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43766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Татяна Стефанова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 t="s">
        <v>999</v>
      </c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1">
      <selection activeCell="C84" sqref="C8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</v>
      </c>
      <c r="D30" s="368">
        <v>4</v>
      </c>
      <c r="E30" s="369">
        <f t="shared" si="0"/>
        <v>-1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</v>
      </c>
      <c r="D37" s="368"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</v>
      </c>
      <c r="D45" s="438">
        <f>D26+D30+D31+D33+D32+D34+D35+D40</f>
        <v>7</v>
      </c>
      <c r="E45" s="439">
        <f>E26+E30+E31+E33+E32+E34+E35+E40</f>
        <v>-1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</v>
      </c>
      <c r="D46" s="444">
        <f>D45+D23+D21+D11</f>
        <v>7</v>
      </c>
      <c r="E46" s="445">
        <f>E45+E23+E21+E11</f>
        <v>-1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1714</v>
      </c>
      <c r="D82" s="138">
        <f>SUM(D83:D86)</f>
        <v>1719</v>
      </c>
      <c r="E82" s="138">
        <f>SUM(E83:E86)</f>
        <v>-5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1714</v>
      </c>
      <c r="D83" s="197">
        <v>1719</v>
      </c>
      <c r="E83" s="136">
        <f t="shared" si="1"/>
        <v>-5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383</v>
      </c>
      <c r="D87" s="134">
        <f>SUM(D88:D92)+D96</f>
        <v>374</v>
      </c>
      <c r="E87" s="134">
        <f>SUM(E88:E92)+E96</f>
        <v>9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17</v>
      </c>
      <c r="D88" s="197">
        <v>15</v>
      </c>
      <c r="E88" s="136">
        <f t="shared" si="1"/>
        <v>2</v>
      </c>
      <c r="F88" s="196"/>
    </row>
    <row r="89" spans="1:6" ht="15.75">
      <c r="A89" s="370" t="s">
        <v>721</v>
      </c>
      <c r="B89" s="135" t="s">
        <v>722</v>
      </c>
      <c r="C89" s="197">
        <v>100</v>
      </c>
      <c r="D89" s="197">
        <v>97</v>
      </c>
      <c r="E89" s="136">
        <f t="shared" si="1"/>
        <v>3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266</v>
      </c>
      <c r="D92" s="138">
        <f>SUM(D93:D95)</f>
        <v>262</v>
      </c>
      <c r="E92" s="138">
        <f>SUM(E93:E95)</f>
        <v>4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123</v>
      </c>
      <c r="D93" s="197">
        <v>123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143</v>
      </c>
      <c r="D95" s="197">
        <v>139</v>
      </c>
      <c r="E95" s="136">
        <f t="shared" si="1"/>
        <v>4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2098</v>
      </c>
      <c r="D98" s="433">
        <f>D87+D82+D77+D73+D97</f>
        <v>2094</v>
      </c>
      <c r="E98" s="433">
        <f>E87+E82+E77+E73+E97</f>
        <v>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2098</v>
      </c>
      <c r="D99" s="427">
        <f>D98+D70+D68</f>
        <v>2094</v>
      </c>
      <c r="E99" s="427">
        <f>E98+E70+E68</f>
        <v>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43766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Татяна Стефанова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 t="s">
        <v>999</v>
      </c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40" sqref="B40:I4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43766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Татяна Стефанова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 t="s">
        <v>1001</v>
      </c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Polia</cp:lastModifiedBy>
  <cp:lastPrinted>2019-01-23T13:03:36Z</cp:lastPrinted>
  <dcterms:created xsi:type="dcterms:W3CDTF">2006-09-16T00:00:00Z</dcterms:created>
  <dcterms:modified xsi:type="dcterms:W3CDTF">2019-10-28T13:05:58Z</dcterms:modified>
  <cp:category/>
  <cp:version/>
  <cp:contentType/>
  <cp:contentStatus/>
</cp:coreProperties>
</file>